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<sst xmlns="http://schemas.openxmlformats.org/spreadsheetml/2006/main" count="223" uniqueCount="78">
  <si>
    <t>2025年度项目计划完成情况统计表</t>
  </si>
  <si>
    <t>序号</t>
  </si>
  <si>
    <t>项目名称</t>
  </si>
  <si>
    <t>建设</t>
  </si>
  <si>
    <t>项目类型</t>
  </si>
  <si>
    <t>实施主体</t>
  </si>
  <si>
    <t>总投资（万元）</t>
  </si>
  <si>
    <t>其中计划投入：</t>
  </si>
  <si>
    <t>完成情况</t>
  </si>
  <si>
    <t>合计</t>
  </si>
  <si>
    <t>衔接资金</t>
  </si>
  <si>
    <t>中央</t>
  </si>
  <si>
    <t>省级</t>
  </si>
  <si>
    <t>双辽市发展庭院经济引导奖励资金</t>
  </si>
  <si>
    <t>新建</t>
  </si>
  <si>
    <t>产业</t>
  </si>
  <si>
    <t>各乡镇街</t>
  </si>
  <si>
    <t>已完工</t>
  </si>
  <si>
    <t>促进脱贫人口和脱贫地区农民增收相关奖励预留资金</t>
  </si>
  <si>
    <t>农业农村局</t>
  </si>
  <si>
    <t>双辽市发展壮大村集体经济项目</t>
  </si>
  <si>
    <t>乡村振兴服务中心</t>
  </si>
  <si>
    <t>年出栏1100万只肉鸡养殖设备购置项目</t>
  </si>
  <si>
    <t>小额贷款贴息预留资金</t>
  </si>
  <si>
    <t>2025国有林总场（一马树森林公园生态旅游提升项目）</t>
  </si>
  <si>
    <t>国有林场</t>
  </si>
  <si>
    <t>2025年贫困农场（双山鸭场肥料厂建设项目）</t>
  </si>
  <si>
    <t>双山鸭场</t>
  </si>
  <si>
    <t>那木少数民族资金</t>
  </si>
  <si>
    <t>那木乡</t>
  </si>
  <si>
    <t>雨露计划补助预留资金</t>
  </si>
  <si>
    <t>其他</t>
  </si>
  <si>
    <t>双辽市2025年薄弱村基础设施建设项目</t>
  </si>
  <si>
    <t>基础设施</t>
  </si>
  <si>
    <t>双辽市因灾受损主要村屯路段基础设施修复提升项目</t>
  </si>
  <si>
    <t>王奔镇宝山村污水管网改造项目</t>
  </si>
  <si>
    <t>宝山村</t>
  </si>
  <si>
    <t>省外（省内县外）务工补贴预留资金</t>
  </si>
  <si>
    <t>公益性岗位务工补贴项目</t>
  </si>
  <si>
    <t>危房改造项目</t>
  </si>
  <si>
    <t>住建局</t>
  </si>
  <si>
    <t>双辽市2025年各乡镇街基础设施提升及维修项目</t>
  </si>
  <si>
    <t>双辽市农村供水饮水安全保障工程</t>
  </si>
  <si>
    <t>水利局</t>
  </si>
  <si>
    <t>项目管理费</t>
  </si>
  <si>
    <t>各实施主体</t>
  </si>
  <si>
    <t>那木村棚膜园区砂石路整修项目</t>
  </si>
  <si>
    <t>王奔村、光明村村内断头路升级改造工程</t>
  </si>
  <si>
    <t>王奔镇</t>
  </si>
  <si>
    <t>双辽市2025年拟实施衔接资金项目</t>
  </si>
  <si>
    <t>建设内容及要求</t>
  </si>
  <si>
    <t>预计支出</t>
  </si>
  <si>
    <t>鼓励通过发展庭院经济增收，拓展庭院种植、养殖、手工业及农家乐等，以产业奖补形式，对发展庭院经济实现增收的脱贫户（监测户）按标准进行奖补</t>
  </si>
  <si>
    <t>重点奖励引导和带动脱贫人口增收的联农带农益农经营主体、消费帮扶主体、就业服务主体、帮扶车间等。</t>
  </si>
  <si>
    <t>计划购置养殖设备，与四平禾丰食品有限公司签订租赁协议，项目建成后，每年收取相关收益金。（按照投入资金比例，每村分80万设备资产确权）</t>
  </si>
  <si>
    <t>计划购置养殖设备，与四平禾丰食品有限公司签订租赁协议，项目建成后，每年收取相关收益金</t>
  </si>
  <si>
    <t>2023年共计发放小额信贷8000万元，贷款期限2年，按照平均利率3.5计算，需贴息560万:2024年发放小额信贷2000万元，贷款期限1年，按照平均利率3.5计算，需贴息75万元，两年合计需贴息635万元。25年预留20万。</t>
  </si>
  <si>
    <t>2025国有林总场</t>
  </si>
  <si>
    <t>国有林总场</t>
  </si>
  <si>
    <t>采购森林卡丁车及配套设备10套，沙地摩托车15台，购置安特森休闲露营设施8套，青少年拓展训练设备8套，景观美陈设备9套</t>
  </si>
  <si>
    <t>2025年贫困农场</t>
  </si>
  <si>
    <t>农场</t>
  </si>
  <si>
    <t>由农垦集团监管，双辽鸭场主导实施，谋划发展产业项目，资金直达项目实施主体——双辽鸭场</t>
  </si>
  <si>
    <t>那木村棚膜建设项目</t>
  </si>
  <si>
    <t>由市委统战部监管，那木乡人民政府主导实施，按规定比例谋划产业及基础设施建设项目，资金直达项目实施主体——那木乡人民政府。双城村草莓大棚已施工；跃进村水泥路已施工；那木村草莓大棚正进行招投标，预计6月5日完成，招投标完成后与那木村边沟共同施工。</t>
  </si>
  <si>
    <t>双城村棚膜建设项目</t>
  </si>
  <si>
    <t>那木村路边沟项目</t>
  </si>
  <si>
    <t>跃进村水泥路项目</t>
  </si>
  <si>
    <t>王奔镇畜禽粪污资源化利用项目</t>
  </si>
  <si>
    <t>拟计划在王奔镇三江村，建设8000㎡地坪（防渗漏），罩棚4000㎡，设备采购（钩机、铲车、翻斗车）。生产燃块，每小时生产3吨。每吨240-260元。提升人居环境壮大村集体经济。</t>
  </si>
  <si>
    <t>统筹资金，推进薄弱村道路、排水、路肩、路灯等基础设施类项目，重点突出联农带农机制和群众参与。</t>
  </si>
  <si>
    <t>1.义顺村至桑树村排水沟及路肩硬化约60万元；
2.321国道玻璃山段路肩硬化约20万元；
3.柳条乡厚俗村排水沟及路肩约150万元；
4.王奔镇八家子村排水沟约60万元。</t>
  </si>
  <si>
    <t>鼓励脱贫人口外出务工，达到就业增收，对省外（省内县外）务工的脱贫人口、监测人口给予务工补助。</t>
  </si>
  <si>
    <t>2025年春秋季拟补助符合雨露计划补助政策学生，每人次每学期补贴1500元。</t>
  </si>
  <si>
    <t>根据住建局上报，各乡（镇、街）上报年度危改计划，共上报318户，其中C级90户（每户补助10000元，不需地方配套资金），D级228户（每户补助56000元，按照中央补助资金15750元每户，地方每户需配套40250元），共需地方配套资金917.7万元。</t>
  </si>
  <si>
    <t>按照规定提取项目管理费</t>
  </si>
  <si>
    <t>2025年已下达中央衔接资金8353万元、省级资金3087万元。（合计11440万元）中央衔接资金产业占比需达到5011.8万元，
省级衔接资金产业产比需达到1543.5万元。</t>
  </si>
  <si>
    <t>目前,安排中央衔接资金到产业项目5094.7万元，产业占比为60.99%。省级衔接资金到产业项目1480万元，产业占比为47.94%。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</si>
</sst>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="85" zoomScaleNormal="100" workbookViewId="0">
      <selection activeCell="G7" sqref="G7"/>
    </sheetView>
  </sheetViews>
  <sheetFormatPr defaultColWidth="9" defaultRowHeight="13.5"/>
  <cols>
    <col min="1" max="1" width="5.25" style="1" customWidth="1"/>
    <col min="2" max="2" width="33.875" style="1" customWidth="1"/>
    <col min="3" max="3" width="12.5" style="1" customWidth="1"/>
    <col min="4" max="4" width="9.25" style="1" customWidth="1"/>
    <col min="5" max="5" width="10.625" style="1" customWidth="1"/>
    <col min="6" max="6" width="11.6166666666667" style="1" customWidth="1"/>
    <col min="7" max="7" width="10.625" style="1" customWidth="1"/>
    <col min="8" max="8" width="12.05" style="1" customWidth="1"/>
    <col min="9" max="16384" width="9" style="1"/>
  </cols>
  <sheetData>
    <row r="1" s="1" customFormat="1" ht="54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="1" customFormat="1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12" t="s">
        <v>8</v>
      </c>
    </row>
    <row r="3" s="1" customFormat="1" spans="1:9">
      <c r="A3" s="4"/>
      <c r="B3" s="4"/>
      <c r="C3" s="4"/>
      <c r="D3" s="4"/>
      <c r="E3" s="4"/>
      <c r="F3" s="4" t="s">
        <v>9</v>
      </c>
      <c r="G3" s="4"/>
      <c r="H3" s="4"/>
      <c r="I3" s="12"/>
    </row>
    <row r="4" s="1" customFormat="1" ht="15" spans="1:9">
      <c r="A4" s="4"/>
      <c r="B4" s="4"/>
      <c r="C4" s="4"/>
      <c r="D4" s="4"/>
      <c r="E4" s="4"/>
      <c r="F4" s="4"/>
      <c r="G4" s="4" t="s">
        <v>10</v>
      </c>
      <c r="H4" s="4"/>
      <c r="I4" s="12"/>
    </row>
    <row r="5" s="1" customFormat="1" ht="20" customHeight="1" spans="1:9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12"/>
    </row>
    <row r="6" s="1" customFormat="1" ht="40" customHeight="1" spans="1:9">
      <c r="A6" s="9">
        <v>1</v>
      </c>
      <c r="B6" s="9" t="s">
        <v>13</v>
      </c>
      <c r="C6" s="9" t="s">
        <v>14</v>
      </c>
      <c r="D6" s="9" t="s">
        <v>15</v>
      </c>
      <c r="E6" s="9" t="s">
        <v>16</v>
      </c>
      <c r="F6" s="10">
        <f t="shared" ref="F6:F10" si="0">G6+H6</f>
        <v>855.22144</v>
      </c>
      <c r="G6" s="10">
        <v>290</v>
      </c>
      <c r="H6" s="10">
        <f>555.01204+10.2094</f>
        <v>565.22144</v>
      </c>
      <c r="I6" s="12" t="s">
        <v>17</v>
      </c>
    </row>
    <row r="7" s="2" customFormat="1" ht="40" customHeight="1" spans="1:9">
      <c r="A7" s="9">
        <v>2</v>
      </c>
      <c r="B7" s="13" t="s">
        <v>18</v>
      </c>
      <c r="C7" s="13" t="s">
        <v>14</v>
      </c>
      <c r="D7" s="13" t="s">
        <v>15</v>
      </c>
      <c r="E7" s="13" t="s">
        <v>19</v>
      </c>
      <c r="F7" s="10">
        <f t="shared" si="0"/>
        <v>16.5</v>
      </c>
      <c r="G7" s="10">
        <f>15+1.5</f>
        <v>16.5</v>
      </c>
      <c r="H7" s="10">
        <v>0</v>
      </c>
      <c r="I7" s="12" t="s">
        <v>17</v>
      </c>
    </row>
    <row r="8" s="1" customFormat="1" ht="40" customHeight="1" spans="1:9">
      <c r="A8" s="9">
        <v>3</v>
      </c>
      <c r="B8" s="9" t="s">
        <v>20</v>
      </c>
      <c r="C8" s="9" t="s">
        <v>14</v>
      </c>
      <c r="D8" s="9" t="s">
        <v>15</v>
      </c>
      <c r="E8" s="9" t="s">
        <v>21</v>
      </c>
      <c r="F8" s="9">
        <f t="shared" si="0"/>
        <v>560</v>
      </c>
      <c r="G8" s="9">
        <v>350</v>
      </c>
      <c r="H8" s="9">
        <v>210</v>
      </c>
      <c r="I8" s="12" t="s">
        <v>17</v>
      </c>
    </row>
    <row r="9" s="1" customFormat="1" ht="40" customHeight="1" spans="1:9">
      <c r="A9" s="9">
        <v>4</v>
      </c>
      <c r="B9" s="9" t="s">
        <v>22</v>
      </c>
      <c r="C9" s="9" t="s">
        <v>14</v>
      </c>
      <c r="D9" s="9" t="s">
        <v>15</v>
      </c>
      <c r="E9" s="9" t="s">
        <v>21</v>
      </c>
      <c r="F9" s="10">
        <f t="shared" si="0"/>
        <v>3024</v>
      </c>
      <c r="G9" s="10">
        <v>2924</v>
      </c>
      <c r="H9" s="10">
        <v>100</v>
      </c>
      <c r="I9" s="12" t="s">
        <v>17</v>
      </c>
    </row>
    <row r="10" s="1" customFormat="1" ht="40" customHeight="1" spans="1:9">
      <c r="A10" s="9">
        <v>5</v>
      </c>
      <c r="B10" s="9" t="s">
        <v>23</v>
      </c>
      <c r="C10" s="9" t="s">
        <v>14</v>
      </c>
      <c r="D10" s="9" t="s">
        <v>15</v>
      </c>
      <c r="E10" s="9" t="s">
        <v>19</v>
      </c>
      <c r="F10" s="10">
        <f t="shared" si="0"/>
        <v>595.970918</v>
      </c>
      <c r="G10" s="10">
        <v>594.686199</v>
      </c>
      <c r="H10" s="10">
        <v>1.284719</v>
      </c>
      <c r="I10" s="12" t="s">
        <v>17</v>
      </c>
    </row>
    <row r="11" s="1" customFormat="1" ht="40" customHeight="1" spans="1:9">
      <c r="A11" s="9">
        <v>6</v>
      </c>
      <c r="B11" s="19" t="s">
        <v>24</v>
      </c>
      <c r="C11" s="9" t="s">
        <v>14</v>
      </c>
      <c r="D11" s="9" t="s">
        <v>15</v>
      </c>
      <c r="E11" s="9" t="s">
        <v>25</v>
      </c>
      <c r="F11" s="9">
        <v>169</v>
      </c>
      <c r="G11" s="9">
        <v>169</v>
      </c>
      <c r="H11" s="9"/>
      <c r="I11" s="12" t="s">
        <v>17</v>
      </c>
    </row>
    <row r="12" s="1" customFormat="1" ht="40" customHeight="1" spans="1:9">
      <c r="A12" s="9">
        <v>7</v>
      </c>
      <c r="B12" s="9" t="s">
        <v>26</v>
      </c>
      <c r="C12" s="9" t="s">
        <v>14</v>
      </c>
      <c r="D12" s="9" t="s">
        <v>15</v>
      </c>
      <c r="E12" s="9" t="s">
        <v>27</v>
      </c>
      <c r="F12" s="9">
        <v>491</v>
      </c>
      <c r="G12" s="9">
        <v>491</v>
      </c>
      <c r="H12" s="9"/>
      <c r="I12" s="12" t="s">
        <v>17</v>
      </c>
    </row>
    <row r="13" s="1" customFormat="1" ht="40" customHeight="1" spans="1:9">
      <c r="A13" s="9">
        <v>8</v>
      </c>
      <c r="B13" s="9" t="s">
        <v>28</v>
      </c>
      <c r="C13" s="9" t="s">
        <v>14</v>
      </c>
      <c r="D13" s="9" t="s">
        <v>15</v>
      </c>
      <c r="E13" s="9" t="s">
        <v>29</v>
      </c>
      <c r="F13" s="9">
        <v>191</v>
      </c>
      <c r="G13" s="9">
        <v>191</v>
      </c>
      <c r="H13" s="9"/>
      <c r="I13" s="12" t="s">
        <v>17</v>
      </c>
    </row>
    <row r="14" s="1" customFormat="1" ht="40" customHeight="1" spans="1:9">
      <c r="A14" s="9">
        <v>9</v>
      </c>
      <c r="B14" s="9" t="s">
        <v>30</v>
      </c>
      <c r="C14" s="9" t="s">
        <v>14</v>
      </c>
      <c r="D14" s="9" t="s">
        <v>31</v>
      </c>
      <c r="E14" s="9" t="s">
        <v>19</v>
      </c>
      <c r="F14" s="10">
        <f>G14+H14</f>
        <v>115.65</v>
      </c>
      <c r="G14" s="10">
        <f>62.25+53.4</f>
        <v>115.65</v>
      </c>
      <c r="H14" s="10"/>
      <c r="I14" s="12" t="s">
        <v>17</v>
      </c>
    </row>
    <row r="15" s="17" customFormat="1" ht="40" customHeight="1" spans="1:9">
      <c r="A15" s="9">
        <v>10</v>
      </c>
      <c r="B15" s="9" t="s">
        <v>32</v>
      </c>
      <c r="C15" s="9" t="s">
        <v>14</v>
      </c>
      <c r="D15" s="9" t="s">
        <v>33</v>
      </c>
      <c r="E15" s="9" t="s">
        <v>21</v>
      </c>
      <c r="F15" s="10">
        <f>G15+H15</f>
        <v>2958.9618</v>
      </c>
      <c r="G15" s="9">
        <f>2408+10+10</f>
        <v>2428</v>
      </c>
      <c r="H15" s="9">
        <f>550.9618-10-10</f>
        <v>530.9618</v>
      </c>
      <c r="I15" s="12" t="s">
        <v>17</v>
      </c>
    </row>
    <row r="16" s="1" customFormat="1" ht="40" customHeight="1" spans="1:9">
      <c r="A16" s="9">
        <v>11</v>
      </c>
      <c r="B16" s="9" t="s">
        <v>34</v>
      </c>
      <c r="C16" s="9" t="s">
        <v>14</v>
      </c>
      <c r="D16" s="9" t="s">
        <v>33</v>
      </c>
      <c r="E16" s="9" t="s">
        <v>16</v>
      </c>
      <c r="F16" s="9">
        <f t="shared" ref="F14:F20" si="1">G16+H16</f>
        <v>287.827309</v>
      </c>
      <c r="G16" s="9">
        <v>201</v>
      </c>
      <c r="H16" s="9">
        <v>86.827309</v>
      </c>
      <c r="I16" s="12" t="s">
        <v>17</v>
      </c>
    </row>
    <row r="17" s="17" customFormat="1" ht="40" customHeight="1" spans="1:9">
      <c r="A17" s="9">
        <v>12</v>
      </c>
      <c r="B17" s="9" t="s">
        <v>35</v>
      </c>
      <c r="C17" s="9" t="s">
        <v>14</v>
      </c>
      <c r="D17" s="9" t="s">
        <v>33</v>
      </c>
      <c r="E17" s="9" t="s">
        <v>36</v>
      </c>
      <c r="F17" s="9">
        <f t="shared" si="1"/>
        <v>310</v>
      </c>
      <c r="G17" s="9">
        <v>310</v>
      </c>
      <c r="H17" s="9"/>
      <c r="I17" s="12" t="s">
        <v>17</v>
      </c>
    </row>
    <row r="18" s="1" customFormat="1" ht="40" customHeight="1" spans="1:9">
      <c r="A18" s="9">
        <v>13</v>
      </c>
      <c r="B18" s="9" t="s">
        <v>37</v>
      </c>
      <c r="C18" s="9" t="s">
        <v>14</v>
      </c>
      <c r="D18" s="9" t="s">
        <v>31</v>
      </c>
      <c r="E18" s="9" t="s">
        <v>19</v>
      </c>
      <c r="F18" s="10">
        <f t="shared" si="1"/>
        <v>264.32</v>
      </c>
      <c r="G18" s="10">
        <f>127.32+2.68</f>
        <v>130</v>
      </c>
      <c r="H18" s="9">
        <f>121.09+15.91-2.68</f>
        <v>134.32</v>
      </c>
      <c r="I18" s="12" t="s">
        <v>17</v>
      </c>
    </row>
    <row r="19" s="1" customFormat="1" ht="71" customHeight="1" spans="1:9">
      <c r="A19" s="9">
        <v>14</v>
      </c>
      <c r="B19" s="9" t="s">
        <v>38</v>
      </c>
      <c r="C19" s="19" t="s">
        <v>14</v>
      </c>
      <c r="D19" s="19" t="s">
        <v>31</v>
      </c>
      <c r="E19" s="9" t="s">
        <v>19</v>
      </c>
      <c r="F19" s="10">
        <f t="shared" si="1"/>
        <v>1.24</v>
      </c>
      <c r="G19" s="10"/>
      <c r="H19" s="9">
        <v>1.24</v>
      </c>
      <c r="I19" s="12" t="s">
        <v>17</v>
      </c>
    </row>
    <row r="20" s="1" customFormat="1" ht="40" customHeight="1" spans="1:9">
      <c r="A20" s="9">
        <v>15</v>
      </c>
      <c r="B20" s="9" t="s">
        <v>39</v>
      </c>
      <c r="C20" s="9" t="s">
        <v>14</v>
      </c>
      <c r="D20" s="9" t="s">
        <v>31</v>
      </c>
      <c r="E20" s="9" t="s">
        <v>40</v>
      </c>
      <c r="F20" s="9">
        <f t="shared" si="1"/>
        <v>1059.69</v>
      </c>
      <c r="G20" s="9"/>
      <c r="H20" s="9">
        <v>1059.69</v>
      </c>
      <c r="I20" s="12" t="s">
        <v>17</v>
      </c>
    </row>
    <row r="21" s="1" customFormat="1" ht="40" customHeight="1" spans="1:9">
      <c r="A21" s="9">
        <v>16</v>
      </c>
      <c r="B21" s="9" t="s">
        <v>41</v>
      </c>
      <c r="C21" s="9" t="s">
        <v>14</v>
      </c>
      <c r="D21" s="9" t="s">
        <v>33</v>
      </c>
      <c r="E21" s="9" t="s">
        <v>16</v>
      </c>
      <c r="F21" s="9">
        <v>279.483002</v>
      </c>
      <c r="G21" s="9">
        <v>14.163801</v>
      </c>
      <c r="H21" s="9">
        <f>F21-G21</f>
        <v>265.319201</v>
      </c>
      <c r="I21" s="12" t="s">
        <v>17</v>
      </c>
    </row>
    <row r="22" s="1" customFormat="1" ht="40" customHeight="1" spans="1:9">
      <c r="A22" s="9">
        <v>17</v>
      </c>
      <c r="B22" s="9" t="s">
        <v>42</v>
      </c>
      <c r="C22" s="9" t="s">
        <v>14</v>
      </c>
      <c r="D22" s="9" t="s">
        <v>31</v>
      </c>
      <c r="E22" s="9" t="s">
        <v>43</v>
      </c>
      <c r="F22" s="9">
        <v>40</v>
      </c>
      <c r="G22" s="9"/>
      <c r="H22" s="9">
        <v>40</v>
      </c>
      <c r="I22" s="12" t="s">
        <v>17</v>
      </c>
    </row>
    <row r="23" s="1" customFormat="1" ht="40" customHeight="1" spans="1:9">
      <c r="A23" s="9">
        <v>18</v>
      </c>
      <c r="B23" s="9" t="s">
        <v>44</v>
      </c>
      <c r="C23" s="9" t="s">
        <v>14</v>
      </c>
      <c r="D23" s="9" t="s">
        <v>31</v>
      </c>
      <c r="E23" s="9" t="s">
        <v>45</v>
      </c>
      <c r="F23" s="9">
        <f t="shared" ref="F23:F25" si="2">G23+H23</f>
        <v>164.3137</v>
      </c>
      <c r="G23" s="9">
        <v>78</v>
      </c>
      <c r="H23" s="9">
        <f>80+2.135531+6.264169-2.986+1.5+-0.6</f>
        <v>86.3137</v>
      </c>
      <c r="I23" s="12" t="s">
        <v>17</v>
      </c>
    </row>
    <row r="24" s="1" customFormat="1" ht="40" customHeight="1" spans="1:9">
      <c r="A24" s="9">
        <v>19</v>
      </c>
      <c r="B24" s="9" t="s">
        <v>46</v>
      </c>
      <c r="C24" s="9" t="s">
        <v>14</v>
      </c>
      <c r="D24" s="9" t="s">
        <v>33</v>
      </c>
      <c r="E24" s="9" t="s">
        <v>29</v>
      </c>
      <c r="F24" s="9">
        <f t="shared" si="2"/>
        <v>26.986</v>
      </c>
      <c r="G24" s="9">
        <v>25</v>
      </c>
      <c r="H24" s="9">
        <v>1.986</v>
      </c>
      <c r="I24" s="12" t="s">
        <v>17</v>
      </c>
    </row>
    <row r="25" s="1" customFormat="1" ht="40" customHeight="1" spans="1:9">
      <c r="A25" s="9">
        <v>20</v>
      </c>
      <c r="B25" s="9" t="s">
        <v>47</v>
      </c>
      <c r="C25" s="9" t="s">
        <v>14</v>
      </c>
      <c r="D25" s="9" t="s">
        <v>33</v>
      </c>
      <c r="E25" s="9" t="s">
        <v>48</v>
      </c>
      <c r="F25" s="9">
        <f t="shared" si="2"/>
        <v>28.835831</v>
      </c>
      <c r="G25" s="9">
        <v>25</v>
      </c>
      <c r="H25" s="9">
        <f>3.235831+0.6</f>
        <v>3.835831</v>
      </c>
      <c r="I25" s="12" t="s">
        <v>17</v>
      </c>
    </row>
    <row r="26" s="1" customFormat="1" ht="40" customHeight="1" spans="1:9">
      <c r="A26" s="9" t="s">
        <v>9</v>
      </c>
      <c r="B26" s="9"/>
      <c r="C26" s="9"/>
      <c r="D26" s="9"/>
      <c r="E26" s="9"/>
      <c r="F26" s="9">
        <f>SUM(F6:F25)</f>
        <v>11440</v>
      </c>
      <c r="G26" s="9">
        <f>SUM(G6:G25)</f>
        <v>8353</v>
      </c>
      <c r="H26" s="9">
        <f>SUM(H6:H25)</f>
        <v>3087</v>
      </c>
      <c r="I26" s="12"/>
    </row>
  </sheetData>
  <mergeCells count="11">
    <mergeCell ref="A1:I1"/>
    <mergeCell ref="G4:H4"/>
    <mergeCell ref="A26:E26"/>
    <mergeCell ref="A2:A5"/>
    <mergeCell ref="B2:B5"/>
    <mergeCell ref="C2:C5"/>
    <mergeCell ref="D2:D5"/>
    <mergeCell ref="E2:E5"/>
    <mergeCell ref="F3:F5"/>
    <mergeCell ref="I2:I5"/>
    <mergeCell ref="G2:H3"/>
  </mergeCells>
  <pageMargins left="0.7" right="0.7" top="0.314583333333333" bottom="0.275" header="0.3" footer="0.3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view="pageBreakPreview" zoomScaleNormal="100" workbookViewId="0">
      <selection activeCell="A1" sqref="$A1:$XFD1048576"/>
    </sheetView>
  </sheetViews>
  <sheetFormatPr defaultColWidth="9" defaultRowHeight="13.5"/>
  <cols>
    <col min="1" max="1" width="5.25" style="1" customWidth="1"/>
    <col min="2" max="2" width="23.375" style="1" customWidth="1"/>
    <col min="3" max="3" width="8.125" style="1" customWidth="1"/>
    <col min="4" max="4" width="9.25" style="1" customWidth="1"/>
    <col min="5" max="7" width="10.625" style="1" customWidth="1"/>
    <col min="8" max="8" width="9.875" style="1" customWidth="1"/>
    <col min="9" max="9" width="44.5" style="1" customWidth="1"/>
    <col min="10" max="16384" width="9" style="1"/>
  </cols>
  <sheetData>
    <row r="1" s="1" customFormat="1" ht="54" customHeight="1" spans="1:10">
      <c r="A1" s="3" t="s">
        <v>49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5" t="s">
        <v>50</v>
      </c>
      <c r="J2" s="6" t="s">
        <v>51</v>
      </c>
    </row>
    <row r="3" s="1" customFormat="1" spans="1:10">
      <c r="A3" s="4"/>
      <c r="B3" s="4"/>
      <c r="C3" s="4"/>
      <c r="D3" s="4"/>
      <c r="E3" s="4"/>
      <c r="F3" s="4" t="s">
        <v>9</v>
      </c>
      <c r="G3" s="4"/>
      <c r="H3" s="4"/>
      <c r="I3" s="5"/>
      <c r="J3" s="7"/>
    </row>
    <row r="4" s="1" customFormat="1" ht="15" spans="1:10">
      <c r="A4" s="4"/>
      <c r="B4" s="4"/>
      <c r="C4" s="4"/>
      <c r="D4" s="4"/>
      <c r="E4" s="4"/>
      <c r="F4" s="4"/>
      <c r="G4" s="4" t="s">
        <v>10</v>
      </c>
      <c r="H4" s="4"/>
      <c r="I4" s="5"/>
      <c r="J4" s="7"/>
    </row>
    <row r="5" s="1" customFormat="1" ht="20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5"/>
      <c r="J5" s="8"/>
    </row>
    <row r="6" s="1" customFormat="1" ht="45" customHeight="1" spans="1:10">
      <c r="A6" s="9">
        <v>1</v>
      </c>
      <c r="B6" s="9" t="s">
        <v>13</v>
      </c>
      <c r="C6" s="9" t="s">
        <v>14</v>
      </c>
      <c r="D6" s="9" t="s">
        <v>15</v>
      </c>
      <c r="E6" s="9" t="s">
        <v>16</v>
      </c>
      <c r="F6" s="9">
        <f>G6+H6</f>
        <v>1290</v>
      </c>
      <c r="G6" s="9">
        <v>290</v>
      </c>
      <c r="H6" s="10">
        <v>1000</v>
      </c>
      <c r="I6" s="11" t="s">
        <v>52</v>
      </c>
      <c r="J6" s="12">
        <v>534</v>
      </c>
    </row>
    <row r="7" s="2" customFormat="1" ht="42" customHeight="1" spans="1:10">
      <c r="A7" s="9">
        <v>2</v>
      </c>
      <c r="B7" s="13" t="s">
        <v>18</v>
      </c>
      <c r="C7" s="13" t="s">
        <v>14</v>
      </c>
      <c r="D7" s="13" t="s">
        <v>15</v>
      </c>
      <c r="E7" s="13" t="s">
        <v>19</v>
      </c>
      <c r="F7" s="13">
        <f>G7+H7</f>
        <v>50</v>
      </c>
      <c r="G7" s="13">
        <v>30</v>
      </c>
      <c r="H7" s="13">
        <v>20</v>
      </c>
      <c r="I7" s="14" t="s">
        <v>53</v>
      </c>
      <c r="J7" s="15">
        <v>50</v>
      </c>
    </row>
    <row r="8" s="1" customFormat="1" ht="54" customHeight="1" spans="1:10">
      <c r="A8" s="9">
        <v>3</v>
      </c>
      <c r="B8" s="9" t="s">
        <v>20</v>
      </c>
      <c r="C8" s="9" t="s">
        <v>14</v>
      </c>
      <c r="D8" s="9" t="s">
        <v>15</v>
      </c>
      <c r="E8" s="9" t="s">
        <v>21</v>
      </c>
      <c r="F8" s="9">
        <f>G8+H8</f>
        <v>560</v>
      </c>
      <c r="G8" s="9">
        <v>350</v>
      </c>
      <c r="H8" s="9">
        <v>210</v>
      </c>
      <c r="I8" s="11" t="s">
        <v>54</v>
      </c>
      <c r="J8" s="12"/>
    </row>
    <row r="9" s="1" customFormat="1" ht="63" customHeight="1" spans="1:10">
      <c r="A9" s="9">
        <v>4</v>
      </c>
      <c r="B9" s="9" t="s">
        <v>22</v>
      </c>
      <c r="C9" s="9" t="s">
        <v>14</v>
      </c>
      <c r="D9" s="9" t="s">
        <v>15</v>
      </c>
      <c r="E9" s="9" t="s">
        <v>21</v>
      </c>
      <c r="F9" s="9">
        <v>3000</v>
      </c>
      <c r="G9" s="9">
        <v>3000</v>
      </c>
      <c r="H9" s="10"/>
      <c r="I9" s="11" t="s">
        <v>55</v>
      </c>
      <c r="J9" s="12">
        <v>1000</v>
      </c>
    </row>
    <row r="10" s="1" customFormat="1" ht="66" customHeight="1" spans="1:10">
      <c r="A10" s="9">
        <v>5</v>
      </c>
      <c r="B10" s="9" t="s">
        <v>23</v>
      </c>
      <c r="C10" s="9" t="s">
        <v>14</v>
      </c>
      <c r="D10" s="9" t="s">
        <v>15</v>
      </c>
      <c r="E10" s="9" t="s">
        <v>19</v>
      </c>
      <c r="F10" s="9">
        <f>G10+H10</f>
        <v>650</v>
      </c>
      <c r="G10" s="9">
        <v>600</v>
      </c>
      <c r="H10" s="10">
        <v>50</v>
      </c>
      <c r="I10" s="11" t="s">
        <v>56</v>
      </c>
      <c r="J10" s="12"/>
    </row>
    <row r="11" s="1" customFormat="1" ht="45" customHeight="1" spans="1:10">
      <c r="A11" s="9">
        <v>6</v>
      </c>
      <c r="B11" s="9" t="s">
        <v>57</v>
      </c>
      <c r="C11" s="9" t="s">
        <v>14</v>
      </c>
      <c r="D11" s="9" t="s">
        <v>15</v>
      </c>
      <c r="E11" s="9" t="s">
        <v>58</v>
      </c>
      <c r="F11" s="9">
        <v>169</v>
      </c>
      <c r="G11" s="9">
        <v>169</v>
      </c>
      <c r="H11" s="9"/>
      <c r="I11" s="11" t="s">
        <v>59</v>
      </c>
      <c r="J11" s="12"/>
    </row>
    <row r="12" s="1" customFormat="1" ht="38" customHeight="1" spans="1:10">
      <c r="A12" s="9">
        <v>7</v>
      </c>
      <c r="B12" s="9" t="s">
        <v>60</v>
      </c>
      <c r="C12" s="9" t="s">
        <v>14</v>
      </c>
      <c r="D12" s="9" t="s">
        <v>15</v>
      </c>
      <c r="E12" s="9" t="s">
        <v>61</v>
      </c>
      <c r="F12" s="9">
        <v>491</v>
      </c>
      <c r="G12" s="9">
        <v>491</v>
      </c>
      <c r="H12" s="10"/>
      <c r="I12" s="11" t="s">
        <v>62</v>
      </c>
      <c r="J12" s="12"/>
    </row>
    <row r="13" s="1" customFormat="1" ht="26" customHeight="1" spans="1:10">
      <c r="A13" s="9">
        <v>8</v>
      </c>
      <c r="B13" s="9" t="s">
        <v>63</v>
      </c>
      <c r="C13" s="9" t="s">
        <v>14</v>
      </c>
      <c r="D13" s="9" t="s">
        <v>15</v>
      </c>
      <c r="E13" s="9" t="s">
        <v>29</v>
      </c>
      <c r="F13" s="9">
        <f>G13+H13</f>
        <v>115</v>
      </c>
      <c r="G13" s="9">
        <v>115</v>
      </c>
      <c r="H13" s="10"/>
      <c r="I13" s="11" t="s">
        <v>64</v>
      </c>
      <c r="J13" s="6">
        <v>35</v>
      </c>
    </row>
    <row r="14" s="1" customFormat="1" ht="22" customHeight="1" spans="1:10">
      <c r="A14" s="9"/>
      <c r="B14" s="9" t="s">
        <v>65</v>
      </c>
      <c r="C14" s="9" t="s">
        <v>14</v>
      </c>
      <c r="D14" s="9" t="s">
        <v>15</v>
      </c>
      <c r="E14" s="9" t="s">
        <v>29</v>
      </c>
      <c r="F14" s="9">
        <f>G14+H14</f>
        <v>49.7</v>
      </c>
      <c r="G14" s="9">
        <v>49.7</v>
      </c>
      <c r="H14" s="10"/>
      <c r="I14" s="11"/>
      <c r="J14" s="7"/>
    </row>
    <row r="15" s="1" customFormat="1" ht="22" customHeight="1" spans="1:10">
      <c r="A15" s="9"/>
      <c r="B15" s="9" t="s">
        <v>66</v>
      </c>
      <c r="C15" s="9" t="s">
        <v>14</v>
      </c>
      <c r="D15" s="9" t="s">
        <v>33</v>
      </c>
      <c r="E15" s="9" t="s">
        <v>29</v>
      </c>
      <c r="F15" s="9">
        <f>G15+H15</f>
        <v>5</v>
      </c>
      <c r="G15" s="9">
        <v>5</v>
      </c>
      <c r="H15" s="10"/>
      <c r="I15" s="11"/>
      <c r="J15" s="7"/>
    </row>
    <row r="16" s="1" customFormat="1" ht="24" customHeight="1" spans="1:10">
      <c r="A16" s="9"/>
      <c r="B16" s="9" t="s">
        <v>67</v>
      </c>
      <c r="C16" s="9" t="s">
        <v>14</v>
      </c>
      <c r="D16" s="9" t="s">
        <v>33</v>
      </c>
      <c r="E16" s="9" t="s">
        <v>29</v>
      </c>
      <c r="F16" s="9">
        <f>G16+H16</f>
        <v>21.3</v>
      </c>
      <c r="G16" s="9">
        <v>21.3</v>
      </c>
      <c r="H16" s="10"/>
      <c r="I16" s="11"/>
      <c r="J16" s="8"/>
    </row>
    <row r="17" s="1" customFormat="1" ht="66" customHeight="1" spans="1:10">
      <c r="A17" s="9">
        <v>9</v>
      </c>
      <c r="B17" s="9" t="s">
        <v>68</v>
      </c>
      <c r="C17" s="9" t="s">
        <v>14</v>
      </c>
      <c r="D17" s="9" t="s">
        <v>15</v>
      </c>
      <c r="E17" s="9" t="s">
        <v>48</v>
      </c>
      <c r="F17" s="9">
        <v>200</v>
      </c>
      <c r="G17" s="9"/>
      <c r="H17" s="9">
        <v>200</v>
      </c>
      <c r="I17" s="11" t="s">
        <v>69</v>
      </c>
      <c r="J17" s="12"/>
    </row>
    <row r="18" s="1" customFormat="1" ht="50" customHeight="1" spans="1:10">
      <c r="A18" s="9">
        <v>10</v>
      </c>
      <c r="B18" s="9" t="s">
        <v>32</v>
      </c>
      <c r="C18" s="9" t="s">
        <v>14</v>
      </c>
      <c r="D18" s="9" t="s">
        <v>33</v>
      </c>
      <c r="E18" s="9" t="s">
        <v>21</v>
      </c>
      <c r="F18" s="9">
        <v>2940</v>
      </c>
      <c r="G18" s="9">
        <v>2693</v>
      </c>
      <c r="H18" s="9">
        <v>247</v>
      </c>
      <c r="I18" s="11" t="s">
        <v>70</v>
      </c>
      <c r="J18" s="12">
        <v>900</v>
      </c>
    </row>
    <row r="19" s="1" customFormat="1" ht="62" customHeight="1" spans="1:10">
      <c r="A19" s="9">
        <v>11</v>
      </c>
      <c r="B19" s="9" t="s">
        <v>34</v>
      </c>
      <c r="C19" s="9" t="s">
        <v>14</v>
      </c>
      <c r="D19" s="9" t="s">
        <v>33</v>
      </c>
      <c r="E19" s="9" t="s">
        <v>16</v>
      </c>
      <c r="F19" s="9">
        <f>290</f>
        <v>290</v>
      </c>
      <c r="G19" s="9">
        <v>201</v>
      </c>
      <c r="H19" s="9">
        <f>89</f>
        <v>89</v>
      </c>
      <c r="I19" s="11" t="s">
        <v>71</v>
      </c>
      <c r="J19" s="12">
        <v>280</v>
      </c>
    </row>
    <row r="20" s="1" customFormat="1" ht="39" customHeight="1" spans="1:10">
      <c r="A20" s="9">
        <v>12</v>
      </c>
      <c r="B20" s="9" t="s">
        <v>35</v>
      </c>
      <c r="C20" s="9" t="s">
        <v>14</v>
      </c>
      <c r="D20" s="9" t="s">
        <v>33</v>
      </c>
      <c r="E20" s="9" t="s">
        <v>36</v>
      </c>
      <c r="F20" s="9">
        <v>140</v>
      </c>
      <c r="G20" s="9"/>
      <c r="H20" s="9">
        <v>140</v>
      </c>
      <c r="I20" s="11" t="s">
        <v>35</v>
      </c>
      <c r="J20" s="12"/>
    </row>
    <row r="21" s="1" customFormat="1" ht="50" customHeight="1" spans="1:10">
      <c r="A21" s="9">
        <v>13</v>
      </c>
      <c r="B21" s="9" t="s">
        <v>37</v>
      </c>
      <c r="C21" s="9" t="s">
        <v>14</v>
      </c>
      <c r="D21" s="9" t="s">
        <v>31</v>
      </c>
      <c r="E21" s="9" t="s">
        <v>19</v>
      </c>
      <c r="F21" s="9">
        <v>181</v>
      </c>
      <c r="G21" s="9">
        <v>130</v>
      </c>
      <c r="H21" s="9">
        <v>51</v>
      </c>
      <c r="I21" s="11" t="s">
        <v>72</v>
      </c>
      <c r="J21" s="12">
        <v>150</v>
      </c>
    </row>
    <row r="22" s="1" customFormat="1" ht="50" customHeight="1" spans="1:10">
      <c r="A22" s="9">
        <v>14</v>
      </c>
      <c r="B22" s="9" t="s">
        <v>30</v>
      </c>
      <c r="C22" s="9" t="s">
        <v>14</v>
      </c>
      <c r="D22" s="9" t="s">
        <v>31</v>
      </c>
      <c r="E22" s="9" t="s">
        <v>19</v>
      </c>
      <c r="F22" s="9">
        <f t="shared" ref="F22:F24" si="0">G22+H22</f>
        <v>130</v>
      </c>
      <c r="G22" s="9">
        <v>130</v>
      </c>
      <c r="H22" s="10"/>
      <c r="I22" s="11" t="s">
        <v>73</v>
      </c>
      <c r="J22" s="12">
        <v>62.25</v>
      </c>
    </row>
    <row r="23" s="1" customFormat="1" ht="74" customHeight="1" spans="1:10">
      <c r="A23" s="9">
        <v>15</v>
      </c>
      <c r="B23" s="9" t="s">
        <v>39</v>
      </c>
      <c r="C23" s="9" t="s">
        <v>14</v>
      </c>
      <c r="D23" s="9" t="s">
        <v>31</v>
      </c>
      <c r="E23" s="9" t="s">
        <v>40</v>
      </c>
      <c r="F23" s="9">
        <f t="shared" si="0"/>
        <v>1000</v>
      </c>
      <c r="G23" s="9"/>
      <c r="H23" s="9">
        <v>1000</v>
      </c>
      <c r="I23" s="11" t="s">
        <v>74</v>
      </c>
      <c r="J23" s="12">
        <v>800</v>
      </c>
    </row>
    <row r="24" s="1" customFormat="1" ht="36" customHeight="1" spans="1:10">
      <c r="A24" s="9">
        <v>16</v>
      </c>
      <c r="B24" s="9" t="s">
        <v>44</v>
      </c>
      <c r="C24" s="9" t="s">
        <v>14</v>
      </c>
      <c r="D24" s="9" t="s">
        <v>31</v>
      </c>
      <c r="E24" s="9" t="s">
        <v>45</v>
      </c>
      <c r="F24" s="9">
        <f t="shared" si="0"/>
        <v>158</v>
      </c>
      <c r="G24" s="9">
        <v>78</v>
      </c>
      <c r="H24" s="9">
        <v>80</v>
      </c>
      <c r="I24" s="11" t="s">
        <v>75</v>
      </c>
      <c r="J24" s="12">
        <v>70</v>
      </c>
    </row>
    <row r="25" s="1" customFormat="1" ht="34" customHeight="1" spans="1:10">
      <c r="A25" s="9" t="s">
        <v>9</v>
      </c>
      <c r="B25" s="9"/>
      <c r="C25" s="9"/>
      <c r="D25" s="9"/>
      <c r="E25" s="9"/>
      <c r="F25" s="9">
        <f>SUM(F6:F24)</f>
        <v>11440</v>
      </c>
      <c r="G25" s="9">
        <f>SUM(G6:G24)</f>
        <v>8353</v>
      </c>
      <c r="H25" s="9">
        <f>SUM(H6:H24)</f>
        <v>3087</v>
      </c>
      <c r="I25" s="11"/>
      <c r="J25" s="12"/>
    </row>
    <row r="26" s="1" customFormat="1" ht="40" customHeight="1" spans="1:10">
      <c r="A26" s="16" t="s">
        <v>76</v>
      </c>
      <c r="J26" s="12"/>
    </row>
    <row r="27" s="1" customFormat="1" ht="31" customHeight="1" spans="1:10">
      <c r="A27" s="1" t="s">
        <v>77</v>
      </c>
      <c r="J27" s="12"/>
    </row>
    <row r="28" ht="51" customHeight="1"/>
    <row r="29" s="1" customFormat="1" ht="51" customHeight="1"/>
    <row r="30" ht="51" customHeight="1"/>
  </sheetData>
  <mergeCells count="17">
    <mergeCell ref="A1:I1"/>
    <mergeCell ref="G4:H4"/>
    <mergeCell ref="A25:E25"/>
    <mergeCell ref="A26:I26"/>
    <mergeCell ref="A27:I27"/>
    <mergeCell ref="A2:A5"/>
    <mergeCell ref="A13:A16"/>
    <mergeCell ref="B2:B5"/>
    <mergeCell ref="C2:C5"/>
    <mergeCell ref="D2:D5"/>
    <mergeCell ref="E2:E5"/>
    <mergeCell ref="F3:F5"/>
    <mergeCell ref="I2:I5"/>
    <mergeCell ref="I13:I16"/>
    <mergeCell ref="J2:J5"/>
    <mergeCell ref="J13:J16"/>
    <mergeCell ref="G2:H3"/>
  </mergeCells>
  <pageMargins left="0.7" right="0.7" top="0.75" bottom="0.75" header="0.3" footer="0.3"/>
  <pageSetup paperSize="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W大禹</cp:lastModifiedBy>
  <dcterms:created xsi:type="dcterms:W3CDTF">2023-05-12T11:15:00Z</dcterms:created>
  <dcterms:modified xsi:type="dcterms:W3CDTF">2025-12-24T02:47:12Z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793D5197ECE14B55B9D9EB41B49260CC_13</vt:lpwstr>
  </property>
  <property fmtid="{D5CDD505-2E9C-101B-9397-08002B2CF9AE}" pid="4" name="CalculationRule">
    <vt:i4>0</vt:i4>
  </property>
</Properties>
</file>